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ovy 精選" r:id="rId3" sheetId="1"/>
    <sheet name="紅布根地" r:id="rId4" sheetId="2"/>
    <sheet name="波爾多右岸" r:id="rId5" sheetId="3"/>
    <sheet name="澳洲" r:id="rId6" sheetId="4"/>
    <sheet name="頂級波爾多" r:id="rId7" sheetId="5"/>
    <sheet name="近日新貨" r:id="rId8" sheetId="6"/>
    <sheet name="波爾多左岸" r:id="rId9" sheetId="7"/>
    <sheet name="隆河區" r:id="rId10" sheetId="8"/>
    <sheet name="教皇堡精選" r:id="rId11" sheetId="9"/>
    <sheet name="香檳" r:id="rId12" sheetId="10"/>
    <sheet name="香港現貨" r:id="rId13" sheetId="11"/>
    <sheet name="原箱貨" r:id="rId14" sheetId="12"/>
    <sheet name="意大利" r:id="rId15" sheetId="13"/>
    <sheet name="白布根地" r:id="rId16" sheetId="14"/>
    <sheet name="今日限定" r:id="rId17" sheetId="15"/>
    <sheet name="實惠酒款" r:id="rId18" sheetId="16"/>
    <sheet name="名莊速送" r:id="rId19" sheetId="17"/>
    <sheet name="小農香檳" r:id="rId20" sheetId="18"/>
    <sheet name="Others" r:id="rId21" sheetId="19"/>
  </sheets>
</workbook>
</file>

<file path=xl/sharedStrings.xml><?xml version="1.0" encoding="utf-8"?>
<sst xmlns="http://schemas.openxmlformats.org/spreadsheetml/2006/main" count="18" uniqueCount="16">
  <si>
    <t>Jerome Castagnier , Bourgogne Passetoutgrain , 2014</t>
  </si>
  <si>
    <t>Chateau Branda , 1999</t>
  </si>
  <si>
    <t>Claymore , Dark Side Of The Moon , 2008</t>
  </si>
  <si>
    <t>Chateau Guiraud , 1999</t>
  </si>
  <si>
    <t>Laurent Combier , Cuvee L Crozes-hermitage , 2023</t>
  </si>
  <si>
    <t>Domaine Andron , 2011</t>
  </si>
  <si>
    <t>Clos Des Papes , Grenache Blend , 2015</t>
  </si>
  <si>
    <t>Chandon , Spritz Caves Collection Champagne</t>
  </si>
  <si>
    <t>貴州黔酒 , 黔酒1號 天釀傳頌 53度醬香型</t>
  </si>
  <si>
    <t>Nicoletta De Fermo , Concrete Montepulciano D'abruzzo , 2017</t>
  </si>
  <si>
    <t>Daniel Barraud , Macon Chaintre Pierres Polies , 2023</t>
  </si>
  <si>
    <t>Ligier , Arbois Blanc Les Mille Et Une Nuits , 2013</t>
  </si>
  <si>
    <t>Chateau Reynon Vieilles Vignes , Chateau Reynon Blanc Vieilles Vignes , 2002</t>
  </si>
  <si>
    <t>Chateau Lamothe Guignard , 1996</t>
  </si>
  <si>
    <t>Loriot Pagel , Carte D'or Brut</t>
  </si>
  <si>
    <t>HKWJA x Sovy , 1950s -1990s Vintage Wine Training, N.V</t>
  </si>
</sst>
</file>

<file path=xl/styles.xml><?xml version="1.0" encoding="utf-8"?>
<styleSheet xmlns="http://schemas.openxmlformats.org/spreadsheetml/2006/main">
  <numFmts count="1">
    <numFmt numFmtId="164" formatCode="$ #,##0"/>
  </numFmts>
  <fonts count="58">
    <font>
      <sz val="11.0"/>
      <color indexed="8"/>
      <name val="Calibri"/>
      <family val="2"/>
      <scheme val="minor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164" fontId="0" fillId="0" borderId="0" xfId="0" applyNumberFormat="true"/>
    <xf numFmtId="0" fontId="4" fillId="0" borderId="0" xfId="0" applyFont="true"/>
    <xf numFmtId="0" fontId="5" fillId="0" borderId="0" xfId="0" applyFont="true"/>
    <xf numFmtId="0" fontId="6" fillId="0" borderId="0" xfId="0" applyFont="true"/>
    <xf numFmtId="164" fontId="0" fillId="0" borderId="0" xfId="0" applyNumberFormat="true"/>
    <xf numFmtId="0" fontId="7" fillId="0" borderId="0" xfId="0" applyFont="true"/>
    <xf numFmtId="0" fontId="8" fillId="0" borderId="0" xfId="0" applyFont="true"/>
    <xf numFmtId="0" fontId="9" fillId="0" borderId="0" xfId="0" applyFont="true"/>
    <xf numFmtId="164" fontId="0" fillId="0" borderId="0" xfId="0" applyNumberFormat="true"/>
    <xf numFmtId="0" fontId="10" fillId="0" borderId="0" xfId="0" applyFont="true"/>
    <xf numFmtId="0" fontId="11" fillId="0" borderId="0" xfId="0" applyFont="true"/>
    <xf numFmtId="0" fontId="12" fillId="0" borderId="0" xfId="0" applyFont="true"/>
    <xf numFmtId="164" fontId="0" fillId="0" borderId="0" xfId="0" applyNumberFormat="true"/>
    <xf numFmtId="0" fontId="13" fillId="0" borderId="0" xfId="0" applyFont="true"/>
    <xf numFmtId="0" fontId="14" fillId="0" borderId="0" xfId="0" applyFont="true"/>
    <xf numFmtId="0" fontId="15" fillId="0" borderId="0" xfId="0" applyFont="true"/>
    <xf numFmtId="164" fontId="0" fillId="0" borderId="0" xfId="0" applyNumberFormat="true"/>
    <xf numFmtId="0" fontId="16" fillId="0" borderId="0" xfId="0" applyFont="true"/>
    <xf numFmtId="0" fontId="17" fillId="0" borderId="0" xfId="0" applyFont="true"/>
    <xf numFmtId="0" fontId="18" fillId="0" borderId="0" xfId="0" applyFont="true"/>
    <xf numFmtId="164" fontId="0" fillId="0" borderId="0" xfId="0" applyNumberFormat="true"/>
    <xf numFmtId="0" fontId="19" fillId="0" borderId="0" xfId="0" applyFont="true"/>
    <xf numFmtId="0" fontId="20" fillId="0" borderId="0" xfId="0" applyFont="true"/>
    <xf numFmtId="0" fontId="21" fillId="0" borderId="0" xfId="0" applyFont="true"/>
    <xf numFmtId="164" fontId="0" fillId="0" borderId="0" xfId="0" applyNumberFormat="true"/>
    <xf numFmtId="0" fontId="22" fillId="0" borderId="0" xfId="0" applyFont="true"/>
    <xf numFmtId="0" fontId="23" fillId="0" borderId="0" xfId="0" applyFont="true"/>
    <xf numFmtId="0" fontId="24" fillId="0" borderId="0" xfId="0" applyFont="true"/>
    <xf numFmtId="164" fontId="0" fillId="0" borderId="0" xfId="0" applyNumberFormat="true"/>
    <xf numFmtId="0" fontId="25" fillId="0" borderId="0" xfId="0" applyFont="true"/>
    <xf numFmtId="0" fontId="26" fillId="0" borderId="0" xfId="0" applyFont="true"/>
    <xf numFmtId="0" fontId="27" fillId="0" borderId="0" xfId="0" applyFont="true"/>
    <xf numFmtId="164" fontId="0" fillId="0" borderId="0" xfId="0" applyNumberFormat="true"/>
    <xf numFmtId="0" fontId="28" fillId="0" borderId="0" xfId="0" applyFont="true"/>
    <xf numFmtId="0" fontId="29" fillId="0" borderId="0" xfId="0" applyFont="true"/>
    <xf numFmtId="0" fontId="30" fillId="0" borderId="0" xfId="0" applyFont="true"/>
    <xf numFmtId="164" fontId="0" fillId="0" borderId="0" xfId="0" applyNumberFormat="true"/>
    <xf numFmtId="0" fontId="31" fillId="0" borderId="0" xfId="0" applyFont="true"/>
    <xf numFmtId="0" fontId="32" fillId="0" borderId="0" xfId="0" applyFont="true"/>
    <xf numFmtId="0" fontId="33" fillId="0" borderId="0" xfId="0" applyFont="true"/>
    <xf numFmtId="164" fontId="0" fillId="0" borderId="0" xfId="0" applyNumberFormat="true"/>
    <xf numFmtId="0" fontId="34" fillId="0" borderId="0" xfId="0" applyFont="true"/>
    <xf numFmtId="0" fontId="35" fillId="0" borderId="0" xfId="0" applyFont="true"/>
    <xf numFmtId="0" fontId="36" fillId="0" borderId="0" xfId="0" applyFont="true"/>
    <xf numFmtId="164" fontId="0" fillId="0" borderId="0" xfId="0" applyNumberFormat="true"/>
    <xf numFmtId="0" fontId="37" fillId="0" borderId="0" xfId="0" applyFont="true"/>
    <xf numFmtId="0" fontId="38" fillId="0" borderId="0" xfId="0" applyFont="true"/>
    <xf numFmtId="0" fontId="39" fillId="0" borderId="0" xfId="0" applyFont="true"/>
    <xf numFmtId="164" fontId="0" fillId="0" borderId="0" xfId="0" applyNumberFormat="true"/>
    <xf numFmtId="0" fontId="40" fillId="0" borderId="0" xfId="0" applyFont="true"/>
    <xf numFmtId="0" fontId="41" fillId="0" borderId="0" xfId="0" applyFont="true"/>
    <xf numFmtId="0" fontId="42" fillId="0" borderId="0" xfId="0" applyFont="true"/>
    <xf numFmtId="164" fontId="0" fillId="0" borderId="0" xfId="0" applyNumberFormat="true"/>
    <xf numFmtId="0" fontId="43" fillId="0" borderId="0" xfId="0" applyFont="true"/>
    <xf numFmtId="0" fontId="44" fillId="0" borderId="0" xfId="0" applyFont="true"/>
    <xf numFmtId="0" fontId="45" fillId="0" borderId="0" xfId="0" applyFont="true"/>
    <xf numFmtId="164" fontId="0" fillId="0" borderId="0" xfId="0" applyNumberFormat="true"/>
    <xf numFmtId="0" fontId="46" fillId="0" borderId="0" xfId="0" applyFont="true"/>
    <xf numFmtId="0" fontId="47" fillId="0" borderId="0" xfId="0" applyFont="true"/>
    <xf numFmtId="0" fontId="48" fillId="0" borderId="0" xfId="0" applyFont="true"/>
    <xf numFmtId="164" fontId="0" fillId="0" borderId="0" xfId="0" applyNumberFormat="true"/>
    <xf numFmtId="0" fontId="49" fillId="0" borderId="0" xfId="0" applyFont="true"/>
    <xf numFmtId="0" fontId="50" fillId="0" borderId="0" xfId="0" applyFont="true"/>
    <xf numFmtId="0" fontId="51" fillId="0" borderId="0" xfId="0" applyFont="true"/>
    <xf numFmtId="164" fontId="0" fillId="0" borderId="0" xfId="0" applyNumberFormat="true"/>
    <xf numFmtId="0" fontId="52" fillId="0" borderId="0" xfId="0" applyFont="true"/>
    <xf numFmtId="0" fontId="53" fillId="0" borderId="0" xfId="0" applyFont="true"/>
    <xf numFmtId="0" fontId="54" fillId="0" borderId="0" xfId="0" applyFont="true"/>
    <xf numFmtId="164" fontId="0" fillId="0" borderId="0" xfId="0" applyNumberFormat="true"/>
    <xf numFmtId="0" fontId="55" fillId="0" borderId="0" xfId="0" applyFont="true"/>
    <xf numFmtId="0" fontId="56" fillId="0" borderId="0" xfId="0" applyFont="true"/>
    <xf numFmtId="0" fontId="57" fillId="0" borderId="0" xfId="0" applyFont="true"/>
    <xf numFmtId="164" fontId="0" fillId="0" borderId="0" xfId="0" applyNumberForma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20" Target="worksheets/sheet18.xml" Type="http://schemas.openxmlformats.org/officeDocument/2006/relationships/worksheet"/><Relationship Id="rId21" Target="worksheets/sheet19.xml" Type="http://schemas.openxmlformats.org/officeDocument/2006/relationships/worksheet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5"/>
  <sheetViews>
    <sheetView workbookViewId="0" tabSelected="true"/>
  </sheetViews>
  <sheetFormatPr defaultRowHeight="15.0"/>
  <cols>
    <col min="1" max="1" width="12.0" customWidth="true"/>
    <col min="2" max="2" width="12.0" customWidth="true"/>
    <col min="3" max="3" width="70.0" customWidth="true"/>
  </cols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0">
        <v>506.0</v>
      </c>
      <c r="B6" t="n" s="40">
        <v>455.0</v>
      </c>
      <c r="C6" s="39" t="s">
        <f>HYPERLINK("https://www.sovy.wine/winesrv/salesitem/67481e53bce915340f8884b7/Chandon/Spritz-Caves-Collection-Champagne/N.V.", "Chandon , Spritz Caves Collection Champagne")</f>
        <v>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4">
        <v>350.0</v>
      </c>
      <c r="B6" t="n" s="44">
        <v>300.0</v>
      </c>
      <c r="C6" s="43" t="s">
        <f>HYPERLINK("https://www.sovy.wine/winesrv/salesitem/671b7f6ba5d1d671e7a26829/%E8%B2%B4%E5%B7%9E%E9%BB%94%E9%85%92/%E9%BB%94%E9%85%921%E8%99%9F-%E5%A4%A9%E9%87%80%E5%82%B3%E9%A0%8C-53%E5%BA%A6%E9%86%AC%E9%A6%99%E5%9E%8B/N.V.", "貴州黔酒 , 黔酒1號 天釀傳頌 53度醬香型")</f>
        <v>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8">
        <v>350.0</v>
      </c>
      <c r="B6" t="n" s="48">
        <v>300.0</v>
      </c>
      <c r="C6" s="47" t="s">
        <f>HYPERLINK("https://www.sovy.wine/winesrv/salesitem/671b7f6ba5d1d671e7a26829/%E8%B2%B4%E5%B7%9E%E9%BB%94%E9%85%92/%E9%BB%94%E9%85%921%E8%99%9F-%E5%A4%A9%E9%87%80%E5%82%B3%E9%A0%8C-53%E5%BA%A6%E9%86%AC%E9%A6%99%E5%9E%8B/N.V.", "貴州黔酒 , 黔酒1號 天釀傳頌 53度醬香型")</f>
        <v>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2">
        <v>399.0</v>
      </c>
      <c r="B6" t="n" s="52">
        <v>359.0</v>
      </c>
      <c r="C6" s="51" t="s">
        <f>HYPERLINK("https://www.sovy.wine/winesrv/salesitem/67481b3bbce915340f887b0b/Nicoletta-De-Fermo/Concrete-Montepulciano-D%27abruzzo/2017", "Nicoletta De Fermo , Concrete Montepulciano D'abruzzo , 2017")</f>
        <v>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6">
        <v>390.0</v>
      </c>
      <c r="B6" t="n" s="56">
        <v>351.0</v>
      </c>
      <c r="C6" s="55" t="s">
        <f>HYPERLINK("https://www.sovy.wine/winesrv/salesitem/673cc6b1bce915340f6dde1d/Daniel-Barraud/Macon-Chaintre-Pierres-Polies/2023", "Daniel Barraud , Macon Chaintre Pierres Polies , 2023")</f>
        <v>10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0">
        <v>427.0</v>
      </c>
      <c r="B6" t="n" s="60">
        <v>384.0</v>
      </c>
      <c r="C6" s="59" t="s">
        <f>HYPERLINK("https://www.sovy.wine/winesrv/salesitem/65bcc02474a5017f97490ccd/Ligier/Arbois-Blanc-Les-Mille-Et-Une-Nuits/2013", "Ligier , Arbois Blanc Les Mille Et Une Nuits , 2013")</f>
        <v>11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4">
        <v>458.0</v>
      </c>
      <c r="B6" t="n" s="64">
        <v>412.0</v>
      </c>
      <c r="C6" s="63" t="s">
        <f>HYPERLINK("https://www.sovy.wine/winesrv/salesitem/6077ca680fcde915b947a495/Chateau-Reynon-Vieilles-Vignes/Chateau-Reynon-Blanc-Vieilles-Vignes/2002", "Chateau Reynon Vieilles Vignes , Chateau Reynon Blanc Vieilles Vignes , 2002")</f>
        <v>12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8">
        <v>599.0</v>
      </c>
      <c r="B6" t="n" s="68">
        <v>399.0</v>
      </c>
      <c r="C6" s="67" t="s">
        <f>HYPERLINK("https://www.sovy.wine/winesrv/salesitem/676e754178c6d58990072f94/Chateau-Lamothe-Guignard/Chateau-Lamothe-Guignard/1996", "Chateau Lamothe Guignard , 1996")</f>
        <v>13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72">
        <v>552.0</v>
      </c>
      <c r="B6" t="n" s="72">
        <v>496.0</v>
      </c>
      <c r="C6" s="71" t="s">
        <f>HYPERLINK("https://www.sovy.wine/winesrv/salesitem/6762ca0c52bec000e47cac5e/Loriot-Pagel/Carte-D%27or-Brut/N.V.", "Loriot Pagel , Carte D'or Brut")</f>
        <v>14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76">
        <v>698.0</v>
      </c>
      <c r="B6" t="n" s="76">
        <v>498.0</v>
      </c>
      <c r="C6" s="75" t="s">
        <f>HYPERLINK("https://www.sovy.wine/winesrv/salesitem/67aade3906d4cb1c959f7e71/HKWJA-x-Sovy/1950s--1990s-Vintage-Wine-Training%2C-N.V/N.V.", "HKWJA x Sovy , 1950s -1990s Vintage Wine Training, N.V")</f>
        <v>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8">
        <v>399.0</v>
      </c>
      <c r="B6" t="n" s="8">
        <v>199.0</v>
      </c>
      <c r="C6" s="7" t="s">
        <f>HYPERLINK("https://www.sovy.wine/winesrv/salesitem/676e751078c6d58990072f93/Jerome-Castagnier/Bourgogne-Passetoutgrain/2014", "Jerome Castagnier , Bourgogne Passetoutgrain , 2014")</f>
        <v>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2">
        <v>413.0</v>
      </c>
      <c r="B6" t="n" s="12">
        <v>371.0</v>
      </c>
      <c r="C6" s="11" t="s">
        <f>HYPERLINK("https://www.sovy.wine/winesrv/salesitem/6799d6bf9e7ae339de0e56a3/Chateau-Branda/Chateau-Branda/1999", "Chateau Branda , 1999")</f>
        <v>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6">
        <v>399.0</v>
      </c>
      <c r="B6" t="n" s="16">
        <v>199.0</v>
      </c>
      <c r="C6" s="15" t="s">
        <f>HYPERLINK("https://www.sovy.wine/winesrv/salesitem/671b78f223af24643c072f8e/Claymore/Dark-Side-Of-The-Moon/2008", "Claymore , Dark Side Of The Moon , 2008")</f>
        <v>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0">
        <v>802.0</v>
      </c>
      <c r="B6" t="n" s="20">
        <v>721.0</v>
      </c>
      <c r="C6" s="19" t="s">
        <f>HYPERLINK("https://www.sovy.wine/winesrv/salesitem/61721a00adf9c03416a7fbba/Chateau-Guiraud/Chateau-Guiraud/1999", "Chateau Guiraud , 1999")</f>
        <v>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4">
        <v>390.0</v>
      </c>
      <c r="B6" t="n" s="24">
        <v>339.0</v>
      </c>
      <c r="C6" s="23" t="s">
        <f>HYPERLINK("https://www.sovy.wine/winesrv/salesitem/67b30f0b4115234b8b9fc59e/Laurent-Combier/Cuvee-L-Crozes-hermitage/2023", "Laurent Combier , Cuvee L Crozes-hermitage , 2023")</f>
        <v>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8">
        <v>403.0</v>
      </c>
      <c r="B6" t="n" s="28">
        <v>362.0</v>
      </c>
      <c r="C6" s="27" t="s">
        <f>HYPERLINK("https://www.sovy.wine/winesrv/salesitem/64d38971654fa520629fb5db/Domaine-Andron/Domaine-Andron/2011", "Domaine Andron , 2011")</f>
        <v>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2">
        <v>390.0</v>
      </c>
      <c r="B6" t="n" s="32">
        <v>339.0</v>
      </c>
      <c r="C6" s="31" t="s">
        <f>HYPERLINK("https://www.sovy.wine/winesrv/salesitem/67b30f0b4115234b8b9fc59e/Laurent-Combier/Cuvee-L-Crozes-hermitage/2023", "Laurent Combier , Cuvee L Crozes-hermitage , 2023")</f>
        <v>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6">
        <v>418.0</v>
      </c>
      <c r="B6" t="n" s="36">
        <v>376.0</v>
      </c>
      <c r="C6" s="35" t="s">
        <f>HYPERLINK("https://www.sovy.wine/winesrv/salesitem/67ab2600e0721467314fa71a/Clos-Des-Papes/Grenache-Blend/2015", "Clos Des Papes , Grenache Blend , 2015")</f>
        <v>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2025-02-18T03:44:47Z</dcterms:created>
  <dc:creator>Apache POI</dc:creator>
</cp:coreProperties>
</file>