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ovy 精選" r:id="rId3" sheetId="1"/>
    <sheet name="紅布根地" r:id="rId4" sheetId="2"/>
    <sheet name="波爾多右岸" r:id="rId5" sheetId="3"/>
    <sheet name="澳洲" r:id="rId6" sheetId="4"/>
    <sheet name="頂級波爾多" r:id="rId7" sheetId="5"/>
    <sheet name="近日新貨" r:id="rId8" sheetId="6"/>
    <sheet name="波爾多左岸" r:id="rId9" sheetId="7"/>
    <sheet name="隆河區" r:id="rId10" sheetId="8"/>
    <sheet name="教皇堡精選" r:id="rId11" sheetId="9"/>
    <sheet name="香檳" r:id="rId12" sheetId="10"/>
    <sheet name="香港現貨" r:id="rId13" sheetId="11"/>
    <sheet name="原箱貨" r:id="rId14" sheetId="12"/>
    <sheet name="意大利" r:id="rId15" sheetId="13"/>
    <sheet name="白布根地" r:id="rId16" sheetId="14"/>
    <sheet name="今日限定" r:id="rId17" sheetId="15"/>
    <sheet name="實惠酒款" r:id="rId18" sheetId="16"/>
    <sheet name="名莊速送" r:id="rId19" sheetId="17"/>
    <sheet name="小農香檳" r:id="rId20" sheetId="18"/>
    <sheet name="Others" r:id="rId21" sheetId="19"/>
  </sheets>
</workbook>
</file>

<file path=xl/sharedStrings.xml><?xml version="1.0" encoding="utf-8"?>
<sst xmlns="http://schemas.openxmlformats.org/spreadsheetml/2006/main" count="18" uniqueCount="16">
  <si>
    <t>Mongeard Mugneret , Coteaux Bourguignons La Superbe , 2021</t>
  </si>
  <si>
    <t>Chateau Montaiguillon , 2010</t>
  </si>
  <si>
    <t>Mayer Am Pfarrplatz , Nussberg Riesling , 2022</t>
  </si>
  <si>
    <t>Chateau Guiraud , 1999</t>
  </si>
  <si>
    <t>Giacomo Bologna Braida , Montebruna Barbera d'Asti , 2021</t>
  </si>
  <si>
    <t>Haut Beyzac , 2017</t>
  </si>
  <si>
    <t>Durieu , Plan De Dieu , 2022</t>
  </si>
  <si>
    <t>Clos Des Papes , Grenache Blend , 2015</t>
  </si>
  <si>
    <t>Pierre Moncuit , Delos Grand Cru</t>
  </si>
  <si>
    <t>貴州黔酒 , 黔酒1號 天釀傳頌 53度醬香型</t>
  </si>
  <si>
    <t>Latium , Amitor Bianco Delle Venezie IGT , 2021</t>
  </si>
  <si>
    <t>La Chablisienne , Chablis Mont De Milieu 1er Cru , 2013</t>
  </si>
  <si>
    <t>Marie Christine Et Vincent Perrin , Volnay Cuvee Marie , 2012</t>
  </si>
  <si>
    <t>Chateau Gadras , 2005</t>
  </si>
  <si>
    <t>Chateau Cure Bon La Madeleine , 1983</t>
  </si>
  <si>
    <t>HKWJA x Sovy , 1970 - 1990 Master Class</t>
  </si>
</sst>
</file>

<file path=xl/styles.xml><?xml version="1.0" encoding="utf-8"?>
<styleSheet xmlns="http://schemas.openxmlformats.org/spreadsheetml/2006/main">
  <numFmts count="1">
    <numFmt numFmtId="164" formatCode="$ #,##0"/>
  </numFmts>
  <fonts count="58">
    <font>
      <sz val="11.0"/>
      <color indexed="8"/>
      <name val="Calibri"/>
      <family val="2"/>
      <scheme val="minor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  <font>
      <name val="Calibri"/>
      <sz val="11.0"/>
      <u val="single"/>
      <color indexed="12"/>
    </font>
    <font>
      <name val="Calibri"/>
      <sz val="11.0"/>
      <color indexed="10"/>
    </font>
    <font>
      <name val="Calibri"/>
      <sz val="11.0"/>
      <u val="single"/>
      <color indexed="12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164" fontId="0" fillId="0" borderId="0" xfId="0" applyNumberFormat="true"/>
    <xf numFmtId="0" fontId="4" fillId="0" borderId="0" xfId="0" applyFont="true"/>
    <xf numFmtId="0" fontId="5" fillId="0" borderId="0" xfId="0" applyFont="true"/>
    <xf numFmtId="0" fontId="6" fillId="0" borderId="0" xfId="0" applyFont="true"/>
    <xf numFmtId="164" fontId="0" fillId="0" borderId="0" xfId="0" applyNumberFormat="true"/>
    <xf numFmtId="0" fontId="7" fillId="0" borderId="0" xfId="0" applyFont="true"/>
    <xf numFmtId="0" fontId="8" fillId="0" borderId="0" xfId="0" applyFont="true"/>
    <xf numFmtId="0" fontId="9" fillId="0" borderId="0" xfId="0" applyFont="true"/>
    <xf numFmtId="164" fontId="0" fillId="0" borderId="0" xfId="0" applyNumberFormat="true"/>
    <xf numFmtId="0" fontId="10" fillId="0" borderId="0" xfId="0" applyFont="true"/>
    <xf numFmtId="0" fontId="11" fillId="0" borderId="0" xfId="0" applyFont="true"/>
    <xf numFmtId="0" fontId="12" fillId="0" borderId="0" xfId="0" applyFont="true"/>
    <xf numFmtId="164" fontId="0" fillId="0" borderId="0" xfId="0" applyNumberFormat="true"/>
    <xf numFmtId="0" fontId="13" fillId="0" borderId="0" xfId="0" applyFont="true"/>
    <xf numFmtId="0" fontId="14" fillId="0" borderId="0" xfId="0" applyFont="true"/>
    <xf numFmtId="0" fontId="15" fillId="0" borderId="0" xfId="0" applyFont="true"/>
    <xf numFmtId="164" fontId="0" fillId="0" borderId="0" xfId="0" applyNumberFormat="true"/>
    <xf numFmtId="0" fontId="16" fillId="0" borderId="0" xfId="0" applyFont="true"/>
    <xf numFmtId="0" fontId="17" fillId="0" borderId="0" xfId="0" applyFont="true"/>
    <xf numFmtId="0" fontId="18" fillId="0" borderId="0" xfId="0" applyFont="true"/>
    <xf numFmtId="164" fontId="0" fillId="0" borderId="0" xfId="0" applyNumberFormat="true"/>
    <xf numFmtId="0" fontId="19" fillId="0" borderId="0" xfId="0" applyFont="true"/>
    <xf numFmtId="0" fontId="20" fillId="0" borderId="0" xfId="0" applyFont="true"/>
    <xf numFmtId="0" fontId="21" fillId="0" borderId="0" xfId="0" applyFont="true"/>
    <xf numFmtId="164" fontId="0" fillId="0" borderId="0" xfId="0" applyNumberFormat="true"/>
    <xf numFmtId="0" fontId="22" fillId="0" borderId="0" xfId="0" applyFont="true"/>
    <xf numFmtId="0" fontId="23" fillId="0" borderId="0" xfId="0" applyFont="true"/>
    <xf numFmtId="0" fontId="24" fillId="0" borderId="0" xfId="0" applyFont="true"/>
    <xf numFmtId="164" fontId="0" fillId="0" borderId="0" xfId="0" applyNumberFormat="true"/>
    <xf numFmtId="0" fontId="25" fillId="0" borderId="0" xfId="0" applyFont="true"/>
    <xf numFmtId="0" fontId="26" fillId="0" borderId="0" xfId="0" applyFont="true"/>
    <xf numFmtId="0" fontId="27" fillId="0" borderId="0" xfId="0" applyFont="true"/>
    <xf numFmtId="164" fontId="0" fillId="0" borderId="0" xfId="0" applyNumberFormat="true"/>
    <xf numFmtId="0" fontId="28" fillId="0" borderId="0" xfId="0" applyFont="true"/>
    <xf numFmtId="0" fontId="29" fillId="0" borderId="0" xfId="0" applyFont="true"/>
    <xf numFmtId="0" fontId="30" fillId="0" borderId="0" xfId="0" applyFont="true"/>
    <xf numFmtId="164" fontId="0" fillId="0" borderId="0" xfId="0" applyNumberFormat="true"/>
    <xf numFmtId="0" fontId="31" fillId="0" borderId="0" xfId="0" applyFont="true"/>
    <xf numFmtId="0" fontId="32" fillId="0" borderId="0" xfId="0" applyFont="true"/>
    <xf numFmtId="0" fontId="33" fillId="0" borderId="0" xfId="0" applyFont="true"/>
    <xf numFmtId="164" fontId="0" fillId="0" borderId="0" xfId="0" applyNumberFormat="true"/>
    <xf numFmtId="0" fontId="34" fillId="0" borderId="0" xfId="0" applyFont="true"/>
    <xf numFmtId="0" fontId="35" fillId="0" borderId="0" xfId="0" applyFont="true"/>
    <xf numFmtId="0" fontId="36" fillId="0" borderId="0" xfId="0" applyFont="true"/>
    <xf numFmtId="164" fontId="0" fillId="0" borderId="0" xfId="0" applyNumberFormat="true"/>
    <xf numFmtId="0" fontId="37" fillId="0" borderId="0" xfId="0" applyFont="true"/>
    <xf numFmtId="0" fontId="38" fillId="0" borderId="0" xfId="0" applyFont="true"/>
    <xf numFmtId="0" fontId="39" fillId="0" borderId="0" xfId="0" applyFont="true"/>
    <xf numFmtId="164" fontId="0" fillId="0" borderId="0" xfId="0" applyNumberFormat="true"/>
    <xf numFmtId="0" fontId="40" fillId="0" borderId="0" xfId="0" applyFont="true"/>
    <xf numFmtId="0" fontId="41" fillId="0" borderId="0" xfId="0" applyFont="true"/>
    <xf numFmtId="0" fontId="42" fillId="0" borderId="0" xfId="0" applyFont="true"/>
    <xf numFmtId="164" fontId="0" fillId="0" borderId="0" xfId="0" applyNumberFormat="true"/>
    <xf numFmtId="0" fontId="43" fillId="0" borderId="0" xfId="0" applyFont="true"/>
    <xf numFmtId="0" fontId="44" fillId="0" borderId="0" xfId="0" applyFont="true"/>
    <xf numFmtId="0" fontId="45" fillId="0" borderId="0" xfId="0" applyFont="true"/>
    <xf numFmtId="164" fontId="0" fillId="0" borderId="0" xfId="0" applyNumberFormat="true"/>
    <xf numFmtId="0" fontId="46" fillId="0" borderId="0" xfId="0" applyFont="true"/>
    <xf numFmtId="0" fontId="47" fillId="0" borderId="0" xfId="0" applyFont="true"/>
    <xf numFmtId="0" fontId="48" fillId="0" borderId="0" xfId="0" applyFont="true"/>
    <xf numFmtId="164" fontId="0" fillId="0" borderId="0" xfId="0" applyNumberFormat="true"/>
    <xf numFmtId="0" fontId="49" fillId="0" borderId="0" xfId="0" applyFont="true"/>
    <xf numFmtId="0" fontId="50" fillId="0" borderId="0" xfId="0" applyFont="true"/>
    <xf numFmtId="0" fontId="51" fillId="0" borderId="0" xfId="0" applyFont="true"/>
    <xf numFmtId="164" fontId="0" fillId="0" borderId="0" xfId="0" applyNumberFormat="true"/>
    <xf numFmtId="0" fontId="52" fillId="0" borderId="0" xfId="0" applyFont="true"/>
    <xf numFmtId="0" fontId="53" fillId="0" borderId="0" xfId="0" applyFont="true"/>
    <xf numFmtId="0" fontId="54" fillId="0" borderId="0" xfId="0" applyFont="true"/>
    <xf numFmtId="164" fontId="0" fillId="0" borderId="0" xfId="0" applyNumberFormat="true"/>
    <xf numFmtId="0" fontId="55" fillId="0" borderId="0" xfId="0" applyFont="true"/>
    <xf numFmtId="0" fontId="56" fillId="0" borderId="0" xfId="0" applyFont="true"/>
    <xf numFmtId="0" fontId="57" fillId="0" borderId="0" xfId="0" applyFont="true"/>
    <xf numFmtId="164" fontId="0" fillId="0" borderId="0" xfId="0" applyNumberFormat="true"/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19" Target="worksheets/sheet17.xml" Type="http://schemas.openxmlformats.org/officeDocument/2006/relationships/worksheet"/><Relationship Id="rId2" Target="styles.xml" Type="http://schemas.openxmlformats.org/officeDocument/2006/relationships/styles"/><Relationship Id="rId20" Target="worksheets/sheet18.xml" Type="http://schemas.openxmlformats.org/officeDocument/2006/relationships/worksheet"/><Relationship Id="rId21" Target="worksheets/sheet19.xml" Type="http://schemas.openxmlformats.org/officeDocument/2006/relationships/worksheet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5"/>
  <sheetViews>
    <sheetView workbookViewId="0" tabSelected="true"/>
  </sheetViews>
  <sheetFormatPr defaultRowHeight="15.0"/>
  <cols>
    <col min="1" max="1" width="12.0" customWidth="true"/>
    <col min="2" max="2" width="12.0" customWidth="true"/>
    <col min="3" max="3" width="70.0" customWidth="true"/>
  </cols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8">
        <v>416.0</v>
      </c>
      <c r="B6" t="n" s="8">
        <v>374.0</v>
      </c>
      <c r="C6" s="7" t="s">
        <f>HYPERLINK("https://www.sovy.wine/winesrv/salesitem/65f3c9f7ef2d162894f70d09/Mongeard-Mugneret/Coteaux-Bourguignons-La-Superbe/2021", "Mongeard Mugneret , Coteaux Bourguignons La Superbe , 2021")</f>
        <v>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12">
        <v>386.0</v>
      </c>
      <c r="B6" t="n" s="12">
        <v>347.0</v>
      </c>
      <c r="C6" s="11" t="s">
        <f>HYPERLINK("https://www.sovy.wine/winesrv/salesitem/6488525e8ee08679f6271787/Chateau-Montaiguillon/Chateau-Montaiguillon/2010", "Chateau Montaiguillon , 2010")</f>
        <v>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16">
        <v>497.0</v>
      </c>
      <c r="B6" t="n" s="16">
        <v>447.0</v>
      </c>
      <c r="C6" s="15" t="s">
        <f>HYPERLINK("https://www.sovy.wine/winesrv/salesitem/668606d2ffe17838ae2472c7/Mayer-Am-Pfarrplatz/Nussberg-Riesling/2022", "Mayer Am Pfarrplatz , Nussberg Riesling , 2022")</f>
        <v>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0">
        <v>817.0</v>
      </c>
      <c r="B6" t="n" s="20">
        <v>735.0</v>
      </c>
      <c r="C6" s="19" t="s">
        <f>HYPERLINK("https://www.sovy.wine/winesrv/salesitem/61721a00adf9c03416a7fbba/Chateau-Guiraud/Chateau-Guiraud/1999", "Chateau Guiraud , 1999")</f>
        <v>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4">
        <v>458.0</v>
      </c>
      <c r="B6" t="n" s="24">
        <v>412.0</v>
      </c>
      <c r="C6" s="23" t="s">
        <f>HYPERLINK("https://www.sovy.wine/winesrv/salesitem/6819a9040adcfa4434a98052/Giacomo-Bologna-Braida/Montebruna-Barbera-d%27Asti/2021", "Giacomo Bologna Braida , Montebruna Barbera d'Asti , 2021")</f>
        <v>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28">
        <v>376.0</v>
      </c>
      <c r="B6" t="n" s="28">
        <v>338.0</v>
      </c>
      <c r="C6" s="27" t="s">
        <f>HYPERLINK("https://www.sovy.wine/winesrv/salesitem/678f26209e7ae339deeced81/Haut-Beyzac/Haut-Beyzac/2017", "Haut Beyzac , 2017")</f>
        <v>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32">
        <v>376.0</v>
      </c>
      <c r="B6" t="n" s="32">
        <v>338.0</v>
      </c>
      <c r="C6" s="31" t="s">
        <f>HYPERLINK("https://www.sovy.wine/winesrv/salesitem/680a2559c66e470fb7f5e507/Durieu/Plan-De-Dieu/2022", "Durieu , Plan De Dieu , 2022")</f>
        <v>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36">
        <v>436.0</v>
      </c>
      <c r="B6" t="n" s="36">
        <v>392.0</v>
      </c>
      <c r="C6" s="35" t="s">
        <f>HYPERLINK("https://www.sovy.wine/winesrv/salesitem/67ab2600e0721467314fa71a/Clos-Des-Papes/Grenache-Blend/2015", "Clos Des Papes , Grenache Blend , 2015")</f>
        <v>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0">
        <v>553.0</v>
      </c>
      <c r="B6" t="n" s="40">
        <v>497.0</v>
      </c>
      <c r="C6" s="39" t="s">
        <f>HYPERLINK("https://www.sovy.wine/winesrv/salesitem/672c23de4a7984071f09774e/Pierre-Moncuit/Delos-Grand-Cru/N.V.", "Pierre Moncuit , Delos Grand Cru")</f>
        <v>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4">
        <v>350.0</v>
      </c>
      <c r="B6" t="n" s="44">
        <v>300.0</v>
      </c>
      <c r="C6" s="43" t="s">
        <f>HYPERLINK("https://www.sovy.wine/winesrv/salesitem/671b7f6ba5d1d671e7a26829/%E8%B2%B4%E5%B7%9E%E9%BB%94%E9%85%92/%E9%BB%94%E9%85%921%E8%99%9F-%E5%A4%A9%E9%87%80%E5%82%B3%E9%A0%8C-53%E5%BA%A6%E9%86%AC%E9%A6%99%E5%9E%8B/N.V.", "貴州黔酒 , 黔酒1號 天釀傳頌 53度醬香型")</f>
        <v>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48">
        <v>350.0</v>
      </c>
      <c r="B6" t="n" s="48">
        <v>300.0</v>
      </c>
      <c r="C6" s="47" t="s">
        <f>HYPERLINK("https://www.sovy.wine/winesrv/salesitem/671b7f6ba5d1d671e7a26829/%E8%B2%B4%E5%B7%9E%E9%BB%94%E9%85%92/%E9%BB%94%E9%85%921%E8%99%9F-%E5%A4%A9%E9%87%80%E5%82%B3%E9%A0%8C-53%E5%BA%A6%E9%86%AC%E9%A6%99%E5%9E%8B/N.V.", "貴州黔酒 , 黔酒1號 天釀傳頌 53度醬香型")</f>
        <v>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52">
        <v>399.0</v>
      </c>
      <c r="B6" t="n" s="52">
        <v>199.0</v>
      </c>
      <c r="C6" s="51" t="s">
        <f>HYPERLINK("https://www.sovy.wine/winesrv/salesitem/671f2e84a4b2578b9e072f8a/Latium/Amitor-Bianco-Delle-Venezie-IGT/2021", "Latium , Amitor Bianco Delle Venezie IGT , 2021")</f>
        <v>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56">
        <v>389.0</v>
      </c>
      <c r="B6" t="n" s="56">
        <v>350.0</v>
      </c>
      <c r="C6" s="55" t="s">
        <f>HYPERLINK("https://www.sovy.wine/winesrv/salesitem/667462d470c55e672a815667/La-Chablisienne/Chablis-Mont-De-Milieu-1er-Cru/2013", "La Chablisienne , Chablis Mont De Milieu 1er Cru , 2013")</f>
        <v>11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0">
        <v>547.0</v>
      </c>
      <c r="B6" t="n" s="60">
        <v>492.0</v>
      </c>
      <c r="C6" s="59" t="s">
        <f>HYPERLINK("https://www.sovy.wine/winesrv/salesitem/68104e8a30edd022b69e2e20/Marie-Christine-Et-Vincent-Perrin/Volnay-Cuvee-Marie/2012", "Marie Christine Et Vincent Perrin , Volnay Cuvee Marie , 2012")</f>
        <v>12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4">
        <v>404.0</v>
      </c>
      <c r="B6" t="n" s="64">
        <v>363.0</v>
      </c>
      <c r="C6" s="63" t="s">
        <f>HYPERLINK("https://www.sovy.wine/winesrv/salesitem/6077c6b40fcde915b9478cad/Chateau-Gadras/Chateau-Gadras/2005", "Chateau Gadras , 2005")</f>
        <v>13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68">
        <v>548.0</v>
      </c>
      <c r="B6" t="n" s="68">
        <v>498.0</v>
      </c>
      <c r="C6" s="67" t="s">
        <f>HYPERLINK("https://www.sovy.wine/winesrv/salesitem/68076136595acd0c8144152e/Chateau-Cure-Bon-La-Madeleine/Chateau-Cure-Bon-La-Madeleine/1983", "Chateau Cure Bon La Madeleine , 1983")</f>
        <v>14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72">
        <v>553.0</v>
      </c>
      <c r="B6" t="n" s="72">
        <v>497.0</v>
      </c>
      <c r="C6" s="71" t="s">
        <f>HYPERLINK("https://www.sovy.wine/winesrv/salesitem/672c23de4a7984071f09774e/Pierre-Moncuit/Delos-Grand-Cru/N.V.", "Pierre Moncuit , Delos Grand Cru")</f>
        <v>8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C6"/>
  <sheetViews>
    <sheetView workbookViewId="0"/>
  </sheetViews>
  <sheetFormatPr defaultRowHeight="15.0"/>
  <sheetData>
    <row r="1">
      <c r="A1" s="0"/>
    </row>
    <row r="2">
      <c r="A2" s="0"/>
    </row>
    <row r="3">
      <c r="A3" s="0"/>
    </row>
    <row r="4">
      <c r="A4" s="0"/>
    </row>
    <row r="5">
      <c r="A5" s="0"/>
      <c r="B5" s="0"/>
    </row>
    <row r="6" ht="16.5" customHeight="true">
      <c r="A6" t="n" s="76">
        <v>888.0</v>
      </c>
      <c r="B6" t="n" s="76">
        <v>888.0</v>
      </c>
      <c r="C6" s="75" t="s">
        <f>HYPERLINK("https://www.sovy.wine/winesrv/salesitem/67e37eb1496ac23b35cc4ccb/HKWJA-x-Sovy/1970---1990-Master-Class/N.V.", "HKWJA x Sovy , 1970 - 1990 Master Class")</f>
        <v>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2025-05-06T23:35:31Z</dcterms:created>
  <dc:creator>Apache POI</dc:creator>
</cp:coreProperties>
</file>