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Others" r:id="rId19" sheetId="17"/>
  </sheets>
</workbook>
</file>

<file path=xl/sharedStrings.xml><?xml version="1.0" encoding="utf-8"?>
<sst xmlns="http://schemas.openxmlformats.org/spreadsheetml/2006/main" count="17" uniqueCount="16">
  <si>
    <t>Vieux Chateau Certan , 1969</t>
  </si>
  <si>
    <t>Henri Pion , Bourgogne Racines Croisees , 2017</t>
  </si>
  <si>
    <t>Chateau Bel-air , 2002</t>
  </si>
  <si>
    <t>Wild Duck Creek , Springflat Shiraz , 2000</t>
  </si>
  <si>
    <t>Chateau Guiraud , 1999</t>
  </si>
  <si>
    <t>Dominique Laurent , Coteaux-bourguignons , 2022</t>
  </si>
  <si>
    <t>Chateau Lagrave-cissan , Chateau Lagrave Cissan , 2013</t>
  </si>
  <si>
    <t>Feraud , Claux Guillard Blanc , 2021</t>
  </si>
  <si>
    <t>La Boutinière , Châteauneuf-du-pape Grande Réserve Blanc , 2018</t>
  </si>
  <si>
    <t>Chandon , Spritz Caves Collection Champagne</t>
  </si>
  <si>
    <t>Sovy , Ah-so Old Bottle Opener</t>
  </si>
  <si>
    <t>Azienda Paolo Manzone , Reysu Roero Arneis , 2018</t>
  </si>
  <si>
    <t>Merlin , La Roche Vineuse Macon , 2020</t>
  </si>
  <si>
    <t>Steffen Geller , Wehlener Sonnenuhr Riesling Spätlese *** , 2005</t>
  </si>
  <si>
    <t>Chateau Gadras , 2005</t>
  </si>
  <si>
    <t>Chateau Grand Puy Ducasse , 1997</t>
  </si>
</sst>
</file>

<file path=xl/styles.xml><?xml version="1.0" encoding="utf-8"?>
<styleSheet xmlns="http://schemas.openxmlformats.org/spreadsheetml/2006/main">
  <numFmts count="1">
    <numFmt numFmtId="164" formatCode="$ #,##0"/>
  </numFmts>
  <fonts count="52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C6"/>
  <sheetViews>
    <sheetView workbookViewId="0" tabSelected="true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">
        <v>1706.0</v>
      </c>
      <c r="B6" t="n" s="4">
        <v>1501.0</v>
      </c>
      <c r="C6" s="3" t="s">
        <f>HYPERLINK("https://www.sovy.wine/winesrv/salesitem/6537efec139d24759d1ad2c2/Vieux-Chateau-Certan/Vieux-Chateau-Certan/1969", "Vieux Chateau Certan , 1969")</f>
        <v>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341.0</v>
      </c>
      <c r="B6" t="n" s="8">
        <v>302.0</v>
      </c>
      <c r="C6" s="7" t="s">
        <f>HYPERLINK("https://www.sovy.wine/winesrv/salesitem/647a9efbae16ca336421e6f1/Henri-Pion/Bourgogne-Racines-Croisees/2017", "Henri Pion , Bourgogne Racines Croisees , 2017")</f>
        <v>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336.0</v>
      </c>
      <c r="B6" t="n" s="12">
        <v>298.0</v>
      </c>
      <c r="C6" s="11" t="s">
        <f>HYPERLINK("https://www.sovy.wine/winesrv/salesitem/646c270dda8c27371827cbaa/Chateau-Bel-air/Chateau-Bel-air/2002", "Chateau Bel-air , 2002")</f>
        <v>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420.0</v>
      </c>
      <c r="B6" t="n" s="16">
        <v>370.0</v>
      </c>
      <c r="C6" s="15" t="s">
        <f>HYPERLINK("https://www.sovy.wine/winesrv/salesitem/624ab0e227b3b30a3a83643c/Wild-Duck-Creek/Springflat-Shiraz/2000", "Wild Duck Creek , Springflat Shiraz , 2000")</f>
        <v>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809.0</v>
      </c>
      <c r="B6" t="n" s="20">
        <v>719.0</v>
      </c>
      <c r="C6" s="19" t="s">
        <f>HYPERLINK("https://www.sovy.wine/winesrv/salesitem/61721a00adf9c03416a7fbba/Chateau-Guiraud/Chateau-Guiraud/1999", "Chateau Guiraud , 1999")</f>
        <v>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341.0</v>
      </c>
      <c r="B6" t="n" s="24">
        <v>302.0</v>
      </c>
      <c r="C6" s="23" t="s">
        <f>HYPERLINK("https://www.sovy.wine/winesrv/salesitem/673c8e41bce915340f6d5cd5/Dominique-Laurent/Coteaux-bourguignons/2022", "Dominique Laurent , Coteaux-bourguignons , 2022")</f>
        <v>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341.0</v>
      </c>
      <c r="B6" t="n" s="28">
        <v>302.0</v>
      </c>
      <c r="C6" s="27" t="s">
        <f>HYPERLINK("https://www.sovy.wine/winesrv/salesitem/606a8e600fcde92a1cb15ff4/Chateau-Lagrave-cissan/Chateau-Lagrave-Cissan/2013", "Chateau Lagrave-cissan , Chateau Lagrave Cissan , 2013")</f>
        <v>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341.0</v>
      </c>
      <c r="B6" t="n" s="32">
        <v>302.0</v>
      </c>
      <c r="C6" s="31" t="s">
        <f>HYPERLINK("https://www.sovy.wine/winesrv/salesitem/671f32dadcb8b30d1b3fea4d/Feraud/Claux-Guillard-Blanc/2021", "Feraud , Claux Guillard Blanc , 2021")</f>
        <v>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503.0</v>
      </c>
      <c r="B6" t="n" s="36">
        <v>446.0</v>
      </c>
      <c r="C6" s="35" t="s">
        <f>HYPERLINK("https://www.sovy.wine/winesrv/salesitem/671f5426dcb8b30d1b403dd0/La-Boutini%C3%A8re/Ch%C3%A2teauneuf-du-pape-Grande-R%C3%A9serve-Blanc/2018", "La Boutinière , Châteauneuf-du-pape Grande Réserve Blanc , 2018")</f>
        <v>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342.0</v>
      </c>
      <c r="B6" t="n" s="40">
        <v>303.0</v>
      </c>
      <c r="C6" s="39" t="s">
        <f>HYPERLINK("https://www.sovy.wine/winesrv/salesitem/671f517fdcb8b30d1b4033d4/Chandon/Spritz-Caves-Collection-Champagne/N.V.", "Chandon , Spritz Caves Collection Champagne")</f>
        <v>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80.0</v>
      </c>
      <c r="B6" t="n" s="44">
        <v>80.0</v>
      </c>
      <c r="C6" s="43" t="s">
        <f>HYPERLINK("https://www.sovy.wine/winesrv/salesitem/58230a6b0cf2cb13a6a22cc4/Sovy/Ah-so-Old-Bottle-Opener/N.V.", "Sovy , Ah-so Old Bottle Opener")</f>
        <v>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336.0</v>
      </c>
      <c r="B6" t="n" s="48">
        <v>298.0</v>
      </c>
      <c r="C6" s="47" t="s">
        <f>HYPERLINK("https://www.sovy.wine/winesrv/salesitem/646c270dda8c27371827cbaa/Chateau-Bel-air/Chateau-Bel-air/2002", "Chateau Bel-air , 2002")</f>
        <v>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341.0</v>
      </c>
      <c r="B6" t="n" s="52">
        <v>302.0</v>
      </c>
      <c r="C6" s="51" t="s">
        <f>HYPERLINK("https://www.sovy.wine/winesrv/salesitem/671f320edcb8b30d1b3fe757/Azienda-Paolo-Manzone/Reysu-Roero-Arneis/2018", "Azienda Paolo Manzone , Reysu Roero Arneis , 2018")</f>
        <v>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341.0</v>
      </c>
      <c r="B6" t="n" s="56">
        <v>302.0</v>
      </c>
      <c r="C6" s="55" t="s">
        <f>HYPERLINK("https://www.sovy.wine/winesrv/salesitem/671f3136dcb8b30d1b3fe364/Merlin/La-Roche-Vineuse-Macon/2020", "Merlin , La Roche Vineuse Macon , 2020")</f>
        <v>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395.0</v>
      </c>
      <c r="B6" t="n" s="60">
        <v>351.0</v>
      </c>
      <c r="C6" s="59" t="s">
        <f>HYPERLINK("https://www.sovy.wine/winesrv/salesitem/668f4ea3677f4f334c609a41/Steffen-Geller/Wehlener-Sonnenuhr-Riesling-Sp%C3%A4tlese-***/2005", "Steffen Geller , Wehlener Sonnenuhr Riesling Spätlese *** , 2005")</f>
        <v>13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341.0</v>
      </c>
      <c r="B6" t="n" s="64">
        <v>302.0</v>
      </c>
      <c r="C6" s="63" t="s">
        <f>HYPERLINK("https://www.sovy.wine/winesrv/salesitem/6077c6b40fcde915b9478cad/Chateau-Gadras/Chateau-Gadras/2005", "Chateau Gadras , 2005")</f>
        <v>14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699.0</v>
      </c>
      <c r="B6" t="n" s="68">
        <v>499.0</v>
      </c>
      <c r="C6" s="67" t="s">
        <f>HYPERLINK("https://www.sovy.wine/winesrv/salesitem/6720b0e3c8c402da3f072f90/Chateau-Grand-Puy-Ducasse/Chateau-Grand-Puy-Ducasse/1997", "Chateau Grand Puy Ducasse , 1997")</f>
        <v>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2024-11-20T07:42:27Z</dcterms:created>
  <dc:creator>Apache POI</dc:creator>
</cp:coreProperties>
</file>