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名莊速送" r:id="rId19" sheetId="17"/>
    <sheet name="小農香檳" r:id="rId20" sheetId="18"/>
    <sheet name="Others" r:id="rId21" sheetId="19"/>
  </sheets>
</workbook>
</file>

<file path=xl/sharedStrings.xml><?xml version="1.0" encoding="utf-8"?>
<sst xmlns="http://schemas.openxmlformats.org/spreadsheetml/2006/main" count="18" uniqueCount="16">
  <si>
    <t>Dominique Laurent , Coteaux-bourguignons , 2023</t>
  </si>
  <si>
    <t>Chateau Saint Georges Cote Pavie , 2007</t>
  </si>
  <si>
    <t>Claymore , Dark Side Of The Moon , 2008</t>
  </si>
  <si>
    <t>Chateau Guiraud , 1999</t>
  </si>
  <si>
    <t>Clos Du Mont Olivet , Cotes Du Rhône Vieilles Vignes , 2021</t>
  </si>
  <si>
    <t>Haut Beyzac , 2017</t>
  </si>
  <si>
    <t>Mourgues Du Grès , Capitelles Blanc , 2012</t>
  </si>
  <si>
    <t>Chateau de Montfaucon , Chateauneuf du Pape , 2020</t>
  </si>
  <si>
    <t>Loriot Pagel , Carte D'or Brut</t>
  </si>
  <si>
    <t>貴州黔酒 , 黔酒1號 天釀傳頌 53度醬香型</t>
  </si>
  <si>
    <t>Azienda Paolo Manzone , Reysu Roero Arneis , 2018</t>
  </si>
  <si>
    <t>La Chablisienne , Chablis Mont De Milieu 1er Cru , 2013</t>
  </si>
  <si>
    <t>Chateau Gadras , 2005</t>
  </si>
  <si>
    <t>Chateau Cure Bon La Madeleine , 1983</t>
  </si>
  <si>
    <t>Pierre Moncuit , Delos Grand Cru</t>
  </si>
  <si>
    <t>70年代一級莊大炮 , 雙Haut Brion x 溏心吉品鮑</t>
  </si>
</sst>
</file>

<file path=xl/styles.xml><?xml version="1.0" encoding="utf-8"?>
<styleSheet xmlns="http://schemas.openxmlformats.org/spreadsheetml/2006/main">
  <numFmts count="1">
    <numFmt numFmtId="164" formatCode="$ #,##0"/>
  </numFmts>
  <fonts count="58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  <xf numFmtId="0" fontId="52" fillId="0" borderId="0" xfId="0" applyFont="true"/>
    <xf numFmtId="0" fontId="53" fillId="0" borderId="0" xfId="0" applyFont="true"/>
    <xf numFmtId="0" fontId="54" fillId="0" borderId="0" xfId="0" applyFont="true"/>
    <xf numFmtId="164" fontId="0" fillId="0" borderId="0" xfId="0" applyNumberFormat="true"/>
    <xf numFmtId="0" fontId="55" fillId="0" borderId="0" xfId="0" applyFont="true"/>
    <xf numFmtId="0" fontId="56" fillId="0" borderId="0" xfId="0" applyFont="true"/>
    <xf numFmtId="0" fontId="57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5"/>
  <sheetViews>
    <sheetView workbookViewId="0" tabSelected="true"/>
  </sheetViews>
  <sheetFormatPr defaultRowHeight="15.0"/>
  <cols>
    <col min="1" max="1" width="12.0" customWidth="true"/>
    <col min="2" max="2" width="12.0" customWidth="true"/>
    <col min="3" max="3" width="70.0" customWidth="true"/>
  </cols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395.0</v>
      </c>
      <c r="B6" t="n" s="8">
        <v>355.0</v>
      </c>
      <c r="C6" s="7" t="s">
        <f>HYPERLINK("https://www.sovy.wine/winesrv/salesitem/6852f315c99e5467f8d0c6eb/Dominique-Laurent/Coteaux-bourguignons/2023", "Dominique Laurent , Coteaux-bourguignons , 2023")</f>
        <v>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392.0</v>
      </c>
      <c r="B6" t="n" s="12">
        <v>352.0</v>
      </c>
      <c r="C6" s="11" t="s">
        <f>HYPERLINK("https://www.sovy.wine/winesrv/salesitem/68235db40adcfa4434dc7212/Chateau-Saint-Georges-Cote-Pavie/Chateau-Saint-Georges-Cote-Pavie/2007", "Chateau Saint Georges Cote Pavie , 2007")</f>
        <v>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399.0</v>
      </c>
      <c r="B6" t="n" s="16">
        <v>199.0</v>
      </c>
      <c r="C6" s="15" t="s">
        <f>HYPERLINK("https://www.sovy.wine/winesrv/salesitem/682c2e7ff15f755a65bb9252/Claymore/Dark-Side-Of-The-Moon/2008", "Claymore , Dark Side Of The Moon , 2008")</f>
        <v>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841.0</v>
      </c>
      <c r="B6" t="n" s="20">
        <v>756.0</v>
      </c>
      <c r="C6" s="19" t="s">
        <f>HYPERLINK("https://www.sovy.wine/winesrv/salesitem/61721a00adf9c03416a7fbba/Chateau-Guiraud/Chateau-Guiraud/1999", "Chateau Guiraud , 1999")</f>
        <v>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409.0</v>
      </c>
      <c r="B6" t="n" s="24">
        <v>368.0</v>
      </c>
      <c r="C6" s="23" t="s">
        <f>HYPERLINK("https://www.sovy.wine/winesrv/salesitem/688485ac93f6e72c9d899027/Clos-Du-Mont-Olivet/Cotes-Du-Rh%C3%B4ne-Vieilles-Vignes/2021", "Clos Du Mont Olivet , Cotes Du Rhône Vieilles Vignes , 2021")</f>
        <v>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381.0</v>
      </c>
      <c r="B6" t="n" s="28">
        <v>342.0</v>
      </c>
      <c r="C6" s="27" t="s">
        <f>HYPERLINK("https://www.sovy.wine/winesrv/salesitem/678f26209e7ae339deeced81/Haut-Beyzac/Haut-Beyzac/2017", "Haut Beyzac , 2017")</f>
        <v>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381.0</v>
      </c>
      <c r="B6" t="n" s="32">
        <v>342.0</v>
      </c>
      <c r="C6" s="31" t="s">
        <f>HYPERLINK("https://www.sovy.wine/winesrv/salesitem/65410840f1af4c523b660783/Mourgues-Du-Gr%C3%A8s/Capitelles-Blanc/2012", "Mourgues Du Grès , Capitelles Blanc , 2012")</f>
        <v>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399.0</v>
      </c>
      <c r="B6" t="n" s="36">
        <v>199.0</v>
      </c>
      <c r="C6" s="35" t="s">
        <f>HYPERLINK("https://www.sovy.wine/winesrv/salesitem/682d948c1960119fbf441530/Chateau-de-Montfaucon/Chateauneuf-du-Pape/2020", "Chateau de Montfaucon , Chateauneuf du Pape , 2020")</f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448.0</v>
      </c>
      <c r="B6" t="n" s="40">
        <v>398.0</v>
      </c>
      <c r="C6" s="39" t="s">
        <f>HYPERLINK("https://www.sovy.wine/winesrv/salesitem/6855205b96e0fa96d4441530/Loriot-Pagel/Carte-D%27or-Brut/N.V.", "Loriot Pagel , Carte D'or Brut")</f>
        <v>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350.0</v>
      </c>
      <c r="B6" t="n" s="44">
        <v>300.0</v>
      </c>
      <c r="C6" s="43" t="s">
        <f>HYPERLINK("https://www.sovy.wine/winesrv/salesitem/671b7f6ba5d1d671e7a26829/%E8%B2%B4%E5%B7%9E%E9%BB%94%E9%85%92/%E9%BB%94%E9%85%921%E8%99%9F-%E5%A4%A9%E9%87%80%E5%82%B3%E9%A0%8C-53%E5%BA%A6%E9%86%AC%E9%A6%99%E5%9E%8B/N.V.", "貴州黔酒 , 黔酒1號 天釀傳頌 53度醬香型")</f>
        <v>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350.0</v>
      </c>
      <c r="B6" t="n" s="48">
        <v>300.0</v>
      </c>
      <c r="C6" s="47" t="s">
        <f>HYPERLINK("https://www.sovy.wine/winesrv/salesitem/671b7f6ba5d1d671e7a26829/%E8%B2%B4%E5%B7%9E%E9%BB%94%E9%85%92/%E9%BB%94%E9%85%921%E8%99%9F-%E5%A4%A9%E9%87%80%E5%82%B3%E9%A0%8C-53%E5%BA%A6%E9%86%AC%E9%A6%99%E5%9E%8B/N.V.", "貴州黔酒 , 黔酒1號 天釀傳頌 53度醬香型")</f>
        <v>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381.0</v>
      </c>
      <c r="B6" t="n" s="52">
        <v>342.0</v>
      </c>
      <c r="C6" s="51" t="s">
        <f>HYPERLINK("https://www.sovy.wine/winesrv/salesitem/674816a8bce915340f886db1/Azienda-Paolo-Manzone/Reysu-Roero-Arneis/2018", "Azienda Paolo Manzone , Reysu Roero Arneis , 2018")</f>
        <v>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395.0</v>
      </c>
      <c r="B6" t="n" s="56">
        <v>355.0</v>
      </c>
      <c r="C6" s="55" t="s">
        <f>HYPERLINK("https://www.sovy.wine/winesrv/salesitem/667462d470c55e672a815667/La-Chablisienne/Chablis-Mont-De-Milieu-1er-Cru/2013", "La Chablisienne , Chablis Mont De Milieu 1er Cru , 2013")</f>
        <v>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392.0</v>
      </c>
      <c r="B6" t="n" s="60">
        <v>352.0</v>
      </c>
      <c r="C6" s="59" t="s">
        <f>HYPERLINK("https://www.sovy.wine/winesrv/salesitem/68235db40adcfa4434dc7212/Chateau-Saint-Georges-Cote-Pavie/Chateau-Saint-Georges-Cote-Pavie/2007", "Chateau Saint Georges Cote Pavie , 2007")</f>
        <v>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410.0</v>
      </c>
      <c r="B6" t="n" s="64">
        <v>369.0</v>
      </c>
      <c r="C6" s="63" t="s">
        <f>HYPERLINK("https://www.sovy.wine/winesrv/salesitem/6077c6b40fcde915b9478cad/Chateau-Gadras/Chateau-Gadras/2005", "Chateau Gadras , 2005")</f>
        <v>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548.0</v>
      </c>
      <c r="B6" t="n" s="68">
        <v>498.0</v>
      </c>
      <c r="C6" s="67" t="s">
        <f>HYPERLINK("https://www.sovy.wine/winesrv/salesitem/68076136595acd0c8144152e/Chateau-Cure-Bon-La-Madeleine/Chateau-Cure-Bon-La-Madeleine/1983", "Chateau Cure Bon La Madeleine , 1983")</f>
        <v>13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72">
        <v>568.0</v>
      </c>
      <c r="B6" t="n" s="72">
        <v>511.0</v>
      </c>
      <c r="C6" s="71" t="s">
        <f>HYPERLINK("https://www.sovy.wine/winesrv/salesitem/672c23de4a7984071f09774e/Pierre-Moncuit/Delos-Grand-Cru/N.V.", "Pierre Moncuit , Delos Grand Cru")</f>
        <v>14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76">
        <v>1880.0</v>
      </c>
      <c r="B6" t="n" s="76">
        <v>1680.0</v>
      </c>
      <c r="C6" s="75" t="s">
        <f>HYPERLINK("https://www.sovy.wine/winesrv/salesitem/68549ebecbc3cc6c1bc0b676/70%E5%B9%B4%E4%BB%A3%E4%B8%80%E7%B4%9A%E8%8E%8A%E5%A4%A7%E7%82%AE/%E9%9B%99Haut-Brion-x-%E6%BA%8F%E5%BF%83%E5%90%89%E5%93%81%E9%AE%91/N.V.", "70年代一級莊大炮 , 雙Haut Brion x 溏心吉品鮑")</f>
        <v>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2025-07-29T09:09:16Z</dcterms:created>
  <dc:creator>Apache POI</dc:creator>
</cp:coreProperties>
</file>